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esktop\CHD BUDGETS\"/>
    </mc:Choice>
  </mc:AlternateContent>
  <xr:revisionPtr revIDLastSave="0" documentId="8_{2CD25DF6-93B5-437B-9CFE-627E70979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Overview" sheetId="1" r:id="rId1"/>
  </sheets>
  <definedNames>
    <definedName name="_xlnm.Print_Area" localSheetId="0">'Budget Overview'!$A$1:$N$67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N22" i="1"/>
  <c r="N13" i="1"/>
  <c r="N49" i="1" l="1"/>
  <c r="N34" i="1"/>
  <c r="N9" i="1"/>
  <c r="B10" i="1" l="1"/>
  <c r="B11" i="1" s="1"/>
  <c r="C10" i="1"/>
  <c r="C11" i="1" s="1"/>
  <c r="D10" i="1"/>
  <c r="D11" i="1" s="1"/>
  <c r="E10" i="1"/>
  <c r="E11" i="1" s="1"/>
  <c r="F10" i="1"/>
  <c r="G10" i="1"/>
  <c r="G11" i="1" s="1"/>
  <c r="H10" i="1"/>
  <c r="H11" i="1" s="1"/>
  <c r="I10" i="1"/>
  <c r="I11" i="1" s="1"/>
  <c r="F11" i="1"/>
  <c r="B18" i="1"/>
  <c r="C18" i="1"/>
  <c r="D18" i="1"/>
  <c r="E18" i="1"/>
  <c r="F18" i="1"/>
  <c r="G18" i="1"/>
  <c r="H18" i="1"/>
  <c r="I18" i="1"/>
  <c r="B24" i="1"/>
  <c r="C24" i="1"/>
  <c r="D24" i="1"/>
  <c r="E24" i="1"/>
  <c r="F24" i="1"/>
  <c r="G24" i="1"/>
  <c r="H24" i="1"/>
  <c r="I24" i="1"/>
  <c r="B28" i="1"/>
  <c r="B36" i="1"/>
  <c r="C36" i="1"/>
  <c r="D36" i="1"/>
  <c r="E36" i="1"/>
  <c r="F36" i="1"/>
  <c r="G36" i="1"/>
  <c r="H36" i="1"/>
  <c r="I36" i="1"/>
  <c r="B43" i="1"/>
  <c r="C43" i="1"/>
  <c r="D43" i="1"/>
  <c r="E43" i="1"/>
  <c r="F43" i="1"/>
  <c r="G43" i="1"/>
  <c r="H43" i="1"/>
  <c r="I43" i="1"/>
  <c r="B47" i="1"/>
  <c r="C47" i="1"/>
  <c r="D47" i="1"/>
  <c r="E47" i="1"/>
  <c r="F47" i="1"/>
  <c r="G47" i="1"/>
  <c r="H47" i="1"/>
  <c r="I47" i="1"/>
  <c r="B50" i="1"/>
  <c r="C50" i="1"/>
  <c r="D50" i="1"/>
  <c r="E50" i="1"/>
  <c r="F50" i="1"/>
  <c r="G50" i="1"/>
  <c r="H50" i="1"/>
  <c r="I50" i="1"/>
  <c r="B58" i="1"/>
  <c r="C58" i="1"/>
  <c r="D58" i="1"/>
  <c r="E58" i="1"/>
  <c r="F58" i="1"/>
  <c r="G58" i="1"/>
  <c r="H58" i="1"/>
  <c r="I58" i="1"/>
  <c r="B65" i="1"/>
  <c r="B66" i="1" s="1"/>
  <c r="C65" i="1"/>
  <c r="C66" i="1" s="1"/>
  <c r="D65" i="1"/>
  <c r="D66" i="1" s="1"/>
  <c r="E65" i="1"/>
  <c r="E66" i="1" s="1"/>
  <c r="F65" i="1"/>
  <c r="F66" i="1" s="1"/>
  <c r="G65" i="1"/>
  <c r="G66" i="1" s="1"/>
  <c r="H65" i="1"/>
  <c r="H66" i="1" s="1"/>
  <c r="I65" i="1"/>
  <c r="I66" i="1" s="1"/>
  <c r="K10" i="1"/>
  <c r="K11" i="1" s="1"/>
  <c r="L10" i="1"/>
  <c r="L11" i="1" s="1"/>
  <c r="M10" i="1"/>
  <c r="M11" i="1" s="1"/>
  <c r="K18" i="1"/>
  <c r="L18" i="1"/>
  <c r="M18" i="1"/>
  <c r="K24" i="1"/>
  <c r="L24" i="1"/>
  <c r="M24" i="1"/>
  <c r="K36" i="1"/>
  <c r="L36" i="1"/>
  <c r="M36" i="1"/>
  <c r="K43" i="1"/>
  <c r="L43" i="1"/>
  <c r="M43" i="1"/>
  <c r="K47" i="1"/>
  <c r="L47" i="1"/>
  <c r="M47" i="1"/>
  <c r="K50" i="1"/>
  <c r="L50" i="1"/>
  <c r="M50" i="1"/>
  <c r="K58" i="1"/>
  <c r="L58" i="1"/>
  <c r="M58" i="1"/>
  <c r="K65" i="1"/>
  <c r="K66" i="1" s="1"/>
  <c r="L65" i="1"/>
  <c r="L66" i="1" s="1"/>
  <c r="M65" i="1"/>
  <c r="M66" i="1" s="1"/>
  <c r="J10" i="1"/>
  <c r="N8" i="1"/>
  <c r="N7" i="1"/>
  <c r="N52" i="1"/>
  <c r="N53" i="1"/>
  <c r="N48" i="1"/>
  <c r="N59" i="1"/>
  <c r="N57" i="1"/>
  <c r="J43" i="1"/>
  <c r="K61" i="1" l="1"/>
  <c r="K62" i="1" s="1"/>
  <c r="K67" i="1" s="1"/>
  <c r="B61" i="1"/>
  <c r="B62" i="1" s="1"/>
  <c r="B67" i="1" s="1"/>
  <c r="D61" i="1"/>
  <c r="D62" i="1" s="1"/>
  <c r="D67" i="1" s="1"/>
  <c r="G61" i="1"/>
  <c r="G62" i="1" s="1"/>
  <c r="G67" i="1" s="1"/>
  <c r="F61" i="1"/>
  <c r="F62" i="1" s="1"/>
  <c r="F67" i="1" s="1"/>
  <c r="C61" i="1"/>
  <c r="C62" i="1" s="1"/>
  <c r="C67" i="1" s="1"/>
  <c r="H61" i="1"/>
  <c r="H62" i="1" s="1"/>
  <c r="H67" i="1" s="1"/>
  <c r="L61" i="1"/>
  <c r="L62" i="1" s="1"/>
  <c r="L67" i="1" s="1"/>
  <c r="M61" i="1"/>
  <c r="M62" i="1" s="1"/>
  <c r="M67" i="1" s="1"/>
  <c r="I61" i="1"/>
  <c r="I62" i="1" s="1"/>
  <c r="I67" i="1" s="1"/>
  <c r="E61" i="1"/>
  <c r="E62" i="1" s="1"/>
  <c r="E67" i="1" s="1"/>
  <c r="N63" i="1"/>
  <c r="J65" i="1"/>
  <c r="J66" i="1" s="1"/>
  <c r="N60" i="1"/>
  <c r="J58" i="1"/>
  <c r="N54" i="1"/>
  <c r="N51" i="1"/>
  <c r="J50" i="1"/>
  <c r="J47" i="1"/>
  <c r="N46" i="1"/>
  <c r="N44" i="1"/>
  <c r="N42" i="1"/>
  <c r="N40" i="1"/>
  <c r="N39" i="1"/>
  <c r="N38" i="1"/>
  <c r="N37" i="1"/>
  <c r="J36" i="1"/>
  <c r="N32" i="1"/>
  <c r="N31" i="1"/>
  <c r="N26" i="1"/>
  <c r="N25" i="1"/>
  <c r="N23" i="1"/>
  <c r="J24" i="1"/>
  <c r="N20" i="1"/>
  <c r="N17" i="1"/>
  <c r="N15" i="1"/>
  <c r="J11" i="1"/>
  <c r="N65" i="1" l="1"/>
  <c r="N56" i="1"/>
  <c r="N47" i="1"/>
  <c r="N36" i="1"/>
  <c r="N28" i="1"/>
  <c r="N11" i="1"/>
  <c r="N21" i="1"/>
  <c r="N14" i="1"/>
  <c r="N27" i="1"/>
  <c r="N29" i="1"/>
  <c r="N30" i="1"/>
  <c r="N45" i="1"/>
  <c r="N10" i="1"/>
  <c r="J18" i="1"/>
  <c r="N16" i="1"/>
  <c r="N19" i="1"/>
  <c r="N33" i="1"/>
  <c r="N35" i="1"/>
  <c r="N50" i="1"/>
  <c r="N55" i="1"/>
  <c r="N58" i="1" l="1"/>
  <c r="J61" i="1"/>
  <c r="J62" i="1" s="1"/>
  <c r="J67" i="1" s="1"/>
  <c r="N24" i="1"/>
  <c r="N18" i="1"/>
  <c r="N66" i="1" l="1"/>
  <c r="N43" i="1" l="1"/>
  <c r="N62" i="1" l="1"/>
  <c r="N67" i="1"/>
  <c r="N61" i="1"/>
</calcChain>
</file>

<file path=xl/sharedStrings.xml><?xml version="1.0" encoding="utf-8"?>
<sst xmlns="http://schemas.openxmlformats.org/spreadsheetml/2006/main" count="66" uniqueCount="66">
  <si>
    <t>Total</t>
  </si>
  <si>
    <t>Income</t>
  </si>
  <si>
    <t xml:space="preserve">   4010 Clinic 1 Pat Rev (Kareo)</t>
  </si>
  <si>
    <t>Total Income</t>
  </si>
  <si>
    <t>Gross Profit</t>
  </si>
  <si>
    <t>Expenses</t>
  </si>
  <si>
    <t xml:space="preserve">   6100 Advertising/Promotional</t>
  </si>
  <si>
    <t xml:space="preserve">   6150 Printing/Stationery</t>
  </si>
  <si>
    <t xml:space="preserve">   6200 Legal &amp; Professional Services</t>
  </si>
  <si>
    <t xml:space="preserve">      6201 Legal Fees</t>
  </si>
  <si>
    <t xml:space="preserve">      6202 Accounting Fees</t>
  </si>
  <si>
    <t xml:space="preserve">   Total 6200 Legal &amp; Professional Services</t>
  </si>
  <si>
    <t xml:space="preserve">   6205 IT Support</t>
  </si>
  <si>
    <t xml:space="preserve">   6210 Repair &amp; Maintenance</t>
  </si>
  <si>
    <t xml:space="preserve">      6211 Building Equipment</t>
  </si>
  <si>
    <t xml:space="preserve">      6212 Maintenance- Lawn Care</t>
  </si>
  <si>
    <t xml:space="preserve">      6213 Maintenance- House Keeping</t>
  </si>
  <si>
    <t xml:space="preserve">   Total 6210 Repair &amp; Maintenance</t>
  </si>
  <si>
    <t xml:space="preserve">   6220 Small Business Equipment</t>
  </si>
  <si>
    <t xml:space="preserve">      6222 Medical Equipment</t>
  </si>
  <si>
    <t xml:space="preserve">   Total 6220 Small Business Equipment</t>
  </si>
  <si>
    <t xml:space="preserve">   6223 Dues, Licenses &amp; Certifications</t>
  </si>
  <si>
    <t xml:space="preserve">   6300 Document Destruction</t>
  </si>
  <si>
    <t xml:space="preserve">   6303 Supplies</t>
  </si>
  <si>
    <t xml:space="preserve">      6304 Pharmacueticals</t>
  </si>
  <si>
    <t xml:space="preserve">      6305 Medical Supplies</t>
  </si>
  <si>
    <t xml:space="preserve">      6306 Office Supplies</t>
  </si>
  <si>
    <t xml:space="preserve">   Total 6303 Supplies</t>
  </si>
  <si>
    <t xml:space="preserve">   6400 Telephone</t>
  </si>
  <si>
    <t xml:space="preserve">      6401 Telephone-Land Line</t>
  </si>
  <si>
    <t xml:space="preserve">      6407 Utilities-Electric</t>
  </si>
  <si>
    <t xml:space="preserve">   Total 6405 Utilities</t>
  </si>
  <si>
    <t xml:space="preserve">   6500 RCM Hosting Services</t>
  </si>
  <si>
    <t xml:space="preserve">      6501 Kareo</t>
  </si>
  <si>
    <t xml:space="preserve">      6502 Healthland</t>
  </si>
  <si>
    <t xml:space="preserve">   Total 6500 RCM Hosting Services</t>
  </si>
  <si>
    <t xml:space="preserve">   6600 Processing Fees</t>
  </si>
  <si>
    <t xml:space="preserve">      6602 Merchant Services</t>
  </si>
  <si>
    <t xml:space="preserve">   Total 6600 Processing Fees</t>
  </si>
  <si>
    <t xml:space="preserve">   6785 Wages</t>
  </si>
  <si>
    <t xml:space="preserve">   6786 Payroll Tax Expense</t>
  </si>
  <si>
    <t xml:space="preserve">   8612 Insurance</t>
  </si>
  <si>
    <t xml:space="preserve">      8615 Workers Comp Insurance</t>
  </si>
  <si>
    <t xml:space="preserve">      8616 Directors Risk Insurance</t>
  </si>
  <si>
    <t xml:space="preserve">   Total 8612 Insurance</t>
  </si>
  <si>
    <t xml:space="preserve">   8711 Employee Benefits</t>
  </si>
  <si>
    <t>Total Expenses</t>
  </si>
  <si>
    <t>Net Operating Income</t>
  </si>
  <si>
    <t xml:space="preserve">   9996 Other Miscellaneous Expense</t>
  </si>
  <si>
    <t>Total Other Expenses</t>
  </si>
  <si>
    <t>Net Other Income</t>
  </si>
  <si>
    <t>Net Income</t>
  </si>
  <si>
    <t>Chillicothe Hospital Authority</t>
  </si>
  <si>
    <t xml:space="preserve">   6303 Office Supplies see 6306</t>
  </si>
  <si>
    <t xml:space="preserve">   9995 Uncategorized Expense- QTR TAX PMT</t>
  </si>
  <si>
    <r>
      <t>Other Expenses-</t>
    </r>
    <r>
      <rPr>
        <b/>
        <sz val="8"/>
        <color rgb="FFC00000"/>
        <rFont val="Arial"/>
        <family val="2"/>
      </rPr>
      <t xml:space="preserve">INDIGENT CARE </t>
    </r>
  </si>
  <si>
    <t xml:space="preserve">      6402 Internet </t>
  </si>
  <si>
    <t xml:space="preserve">6405 Utilities </t>
  </si>
  <si>
    <t>July 2024- June 2025</t>
  </si>
  <si>
    <t xml:space="preserve">   6215 Subscription Services</t>
  </si>
  <si>
    <t xml:space="preserve">   6787 401 K Plan Expense</t>
  </si>
  <si>
    <t xml:space="preserve">   4120 Misc Non Patient Income</t>
  </si>
  <si>
    <t xml:space="preserve"> Budget : budget 2025-2026</t>
  </si>
  <si>
    <t xml:space="preserve">      8614 Property Insurance (building clinic and day care)</t>
  </si>
  <si>
    <t>6407 Water</t>
  </si>
  <si>
    <t xml:space="preserve">   4065 Tax Revenues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</si>
</sst>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10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8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0" fontId="0" fillId="2" borderId="0" xfId="0" applyFill="1"/>
    <xf numFmtId="0" fontId="2" fillId="3" borderId="0" xfId="0" applyFont="1" applyFill="1" applyAlignment="1">
      <alignment horizontal="left" wrapText="1"/>
    </xf>
    <xf numFmtId="165" fontId="2" fillId="3" borderId="2" xfId="0" applyNumberFormat="1" applyFont="1" applyFill="1" applyBorder="1" applyAlignment="1">
      <alignment horizontal="right" wrapText="1"/>
    </xf>
    <xf numFmtId="0" fontId="0" fillId="3" borderId="0" xfId="0" applyFill="1"/>
    <xf numFmtId="0" fontId="2" fillId="2" borderId="0" xfId="0" applyFont="1" applyFill="1" applyAlignment="1">
      <alignment horizontal="left" wrapText="1"/>
    </xf>
    <xf numFmtId="165" fontId="2" fillId="2" borderId="2" xfId="0" applyNumberFormat="1" applyFont="1" applyFill="1" applyBorder="1" applyAlignment="1">
      <alignment horizontal="right" wrapText="1"/>
    </xf>
    <xf numFmtId="44" fontId="2" fillId="2" borderId="2" xfId="0" applyNumberFormat="1" applyFont="1" applyFill="1" applyBorder="1" applyAlignment="1">
      <alignment horizontal="right" wrapText="1"/>
    </xf>
    <xf numFmtId="164" fontId="8" fillId="2" borderId="0" xfId="0" applyNumberFormat="1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tabSelected="1" topLeftCell="A33" workbookViewId="0">
      <selection activeCell="N51" sqref="N51"/>
    </sheetView>
  </sheetViews>
  <sheetFormatPr defaultRowHeight="15" x14ac:dyDescent="0.25"/>
  <cols>
    <col min="1" max="1" width="57.5703125" customWidth="1"/>
    <col min="2" max="2" width="12.28515625" customWidth="1"/>
    <col min="3" max="13" width="11.140625" customWidth="1"/>
    <col min="14" max="14" width="20.7109375" customWidth="1"/>
  </cols>
  <sheetData>
    <row r="1" spans="1:26" ht="18" x14ac:dyDescent="0.25">
      <c r="A1" s="22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6" ht="18" x14ac:dyDescent="0.25">
      <c r="A2" s="22" t="s">
        <v>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6" x14ac:dyDescent="0.25">
      <c r="A3" s="23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26" x14ac:dyDescent="0.25">
      <c r="A5" s="1"/>
      <c r="B5" s="8">
        <v>45474</v>
      </c>
      <c r="C5" s="8">
        <v>45505</v>
      </c>
      <c r="D5" s="8">
        <v>45536</v>
      </c>
      <c r="E5" s="8">
        <v>45566</v>
      </c>
      <c r="F5" s="8">
        <v>45597</v>
      </c>
      <c r="G5" s="8">
        <v>45627</v>
      </c>
      <c r="H5" s="8">
        <v>45658</v>
      </c>
      <c r="I5" s="8">
        <v>45689</v>
      </c>
      <c r="J5" s="8">
        <v>45717</v>
      </c>
      <c r="K5" s="8">
        <v>45748</v>
      </c>
      <c r="L5" s="8">
        <v>45778</v>
      </c>
      <c r="M5" s="8">
        <v>45809</v>
      </c>
      <c r="N5" s="2" t="s">
        <v>0</v>
      </c>
    </row>
    <row r="6" spans="1:26" x14ac:dyDescent="0.25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6" x14ac:dyDescent="0.25">
      <c r="A7" s="3" t="s">
        <v>2</v>
      </c>
      <c r="B7" s="5">
        <v>21222.35</v>
      </c>
      <c r="C7" s="5">
        <v>21222.35</v>
      </c>
      <c r="D7" s="5">
        <v>21222.35</v>
      </c>
      <c r="E7" s="5">
        <v>21222.35</v>
      </c>
      <c r="F7" s="5">
        <v>21222.35</v>
      </c>
      <c r="G7" s="5">
        <v>21222.35</v>
      </c>
      <c r="H7" s="5">
        <v>21222.35</v>
      </c>
      <c r="I7" s="5">
        <v>21222.35</v>
      </c>
      <c r="J7" s="5">
        <v>21222.35</v>
      </c>
      <c r="K7" s="5">
        <v>21222.35</v>
      </c>
      <c r="L7" s="5">
        <v>21222.35</v>
      </c>
      <c r="M7" s="5">
        <v>21222.35</v>
      </c>
      <c r="N7" s="5">
        <f>(((((((((((B7)+(C7))+(D7))+(E7))+(F7))+(G7))+(H7))+(I7))+(J106))+(K7))+(L7))+(M7)</f>
        <v>233445.85000000003</v>
      </c>
    </row>
    <row r="8" spans="1:26" x14ac:dyDescent="0.25">
      <c r="A8" s="3" t="s">
        <v>61</v>
      </c>
      <c r="B8" s="5">
        <v>3207.36</v>
      </c>
      <c r="C8" s="4">
        <v>3207.36</v>
      </c>
      <c r="D8" s="5">
        <v>3207.36</v>
      </c>
      <c r="E8" s="4">
        <v>3207.36</v>
      </c>
      <c r="F8" s="5">
        <v>3207.36</v>
      </c>
      <c r="G8" s="4">
        <v>3207.36</v>
      </c>
      <c r="H8" s="5">
        <v>3207.36</v>
      </c>
      <c r="I8" s="4">
        <v>3207.36</v>
      </c>
      <c r="J8" s="5">
        <v>3207.36</v>
      </c>
      <c r="K8" s="4">
        <v>3207.36</v>
      </c>
      <c r="L8" s="5">
        <v>3207.36</v>
      </c>
      <c r="M8" s="4">
        <v>3207.36</v>
      </c>
      <c r="N8" s="5">
        <f>(B8)+(C8)+(D8)+(E8)+(F8)+(G8)+(H8)+(I8)+(J8)+(K8)+(L8)+(M8)</f>
        <v>38488.32</v>
      </c>
      <c r="O8" s="4"/>
      <c r="P8" s="4"/>
      <c r="Q8" s="5"/>
      <c r="R8" s="4"/>
      <c r="S8" s="5"/>
      <c r="T8" s="4"/>
      <c r="U8" s="5"/>
      <c r="V8" s="4"/>
      <c r="W8" s="4"/>
      <c r="X8" s="4"/>
      <c r="Y8" s="5"/>
      <c r="Z8" s="5"/>
    </row>
    <row r="9" spans="1:26" x14ac:dyDescent="0.25">
      <c r="A9" s="3" t="s">
        <v>65</v>
      </c>
      <c r="B9" s="5">
        <v>70000</v>
      </c>
      <c r="C9" s="5">
        <v>70000</v>
      </c>
      <c r="D9" s="5">
        <v>70000</v>
      </c>
      <c r="E9" s="5">
        <v>70000</v>
      </c>
      <c r="F9" s="5">
        <v>70000</v>
      </c>
      <c r="G9" s="5">
        <v>70000</v>
      </c>
      <c r="H9" s="5">
        <v>70000</v>
      </c>
      <c r="I9" s="5">
        <v>70000</v>
      </c>
      <c r="J9" s="5">
        <v>70000</v>
      </c>
      <c r="K9" s="5">
        <v>70000</v>
      </c>
      <c r="L9" s="5">
        <v>70000</v>
      </c>
      <c r="M9" s="5">
        <v>70000</v>
      </c>
      <c r="N9" s="5">
        <f>SUM(B9:M9)</f>
        <v>840000</v>
      </c>
    </row>
    <row r="10" spans="1:26" x14ac:dyDescent="0.25">
      <c r="A10" s="3" t="s">
        <v>3</v>
      </c>
      <c r="B10" s="6">
        <f t="shared" ref="B10:L10" si="0">(B7)+(B8)+(B9)</f>
        <v>94429.709999999992</v>
      </c>
      <c r="C10" s="6">
        <f t="shared" si="0"/>
        <v>94429.709999999992</v>
      </c>
      <c r="D10" s="6">
        <f t="shared" si="0"/>
        <v>94429.709999999992</v>
      </c>
      <c r="E10" s="6">
        <f t="shared" si="0"/>
        <v>94429.709999999992</v>
      </c>
      <c r="F10" s="6">
        <f t="shared" si="0"/>
        <v>94429.709999999992</v>
      </c>
      <c r="G10" s="6">
        <f t="shared" si="0"/>
        <v>94429.709999999992</v>
      </c>
      <c r="H10" s="6">
        <f t="shared" si="0"/>
        <v>94429.709999999992</v>
      </c>
      <c r="I10" s="6">
        <f t="shared" si="0"/>
        <v>94429.709999999992</v>
      </c>
      <c r="J10" s="6">
        <f t="shared" si="0"/>
        <v>94429.709999999992</v>
      </c>
      <c r="K10" s="6">
        <f t="shared" si="0"/>
        <v>94429.709999999992</v>
      </c>
      <c r="L10" s="6">
        <f t="shared" si="0"/>
        <v>94429.709999999992</v>
      </c>
      <c r="M10" s="6">
        <f>(M7)+(M9)</f>
        <v>91222.35</v>
      </c>
      <c r="N10" s="6">
        <f>(((((((((((B10)+(C10))+(D10))+(E10))+(F10))+(G10))+(H10))+(I10))+(J10))+(K10))+(L10))+(M10)</f>
        <v>1129949.1599999997</v>
      </c>
    </row>
    <row r="11" spans="1:26" x14ac:dyDescent="0.25">
      <c r="A11" s="3" t="s">
        <v>4</v>
      </c>
      <c r="B11" s="6">
        <f t="shared" ref="B11:M11" si="1">(B10)-(0)</f>
        <v>94429.709999999992</v>
      </c>
      <c r="C11" s="6">
        <f t="shared" si="1"/>
        <v>94429.709999999992</v>
      </c>
      <c r="D11" s="6">
        <f t="shared" si="1"/>
        <v>94429.709999999992</v>
      </c>
      <c r="E11" s="6">
        <f t="shared" si="1"/>
        <v>94429.709999999992</v>
      </c>
      <c r="F11" s="6">
        <f t="shared" si="1"/>
        <v>94429.709999999992</v>
      </c>
      <c r="G11" s="6">
        <f t="shared" si="1"/>
        <v>94429.709999999992</v>
      </c>
      <c r="H11" s="6">
        <f t="shared" si="1"/>
        <v>94429.709999999992</v>
      </c>
      <c r="I11" s="6">
        <f t="shared" si="1"/>
        <v>94429.709999999992</v>
      </c>
      <c r="J11" s="6">
        <f t="shared" si="1"/>
        <v>94429.709999999992</v>
      </c>
      <c r="K11" s="6">
        <f t="shared" si="1"/>
        <v>94429.709999999992</v>
      </c>
      <c r="L11" s="6">
        <f t="shared" si="1"/>
        <v>94429.709999999992</v>
      </c>
      <c r="M11" s="6">
        <f t="shared" si="1"/>
        <v>91222.35</v>
      </c>
      <c r="N11" s="6">
        <f>(((((((((((B11)+(C11))+(D11))+(E11))+(F11))+(G11))+(H11))+(I11))+(J11))+(K11))+(L11))+(M11)</f>
        <v>1129949.1599999997</v>
      </c>
    </row>
    <row r="12" spans="1:26" x14ac:dyDescent="0.25">
      <c r="A12" s="3" t="s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6" x14ac:dyDescent="0.25">
      <c r="A13" s="3" t="s">
        <v>6</v>
      </c>
      <c r="B13" s="5">
        <v>667.55</v>
      </c>
      <c r="C13" s="5">
        <v>667.55</v>
      </c>
      <c r="D13" s="5">
        <v>667.55</v>
      </c>
      <c r="E13" s="5">
        <v>667.55</v>
      </c>
      <c r="F13" s="5">
        <v>667.55</v>
      </c>
      <c r="G13" s="5">
        <v>667.55</v>
      </c>
      <c r="H13" s="5">
        <v>667.55</v>
      </c>
      <c r="I13" s="5">
        <v>667.55</v>
      </c>
      <c r="J13" s="5">
        <v>667.55</v>
      </c>
      <c r="K13" s="5">
        <v>667.55</v>
      </c>
      <c r="L13" s="5">
        <v>667.55</v>
      </c>
      <c r="M13" s="5">
        <v>667.55</v>
      </c>
      <c r="N13" s="5">
        <f>SUM(B13:M13)</f>
        <v>8010.6000000000013</v>
      </c>
    </row>
    <row r="14" spans="1:26" x14ac:dyDescent="0.25">
      <c r="A14" s="3" t="s">
        <v>7</v>
      </c>
      <c r="B14" s="5">
        <v>170.12</v>
      </c>
      <c r="C14" s="5">
        <v>170.12</v>
      </c>
      <c r="D14" s="5">
        <v>170.12</v>
      </c>
      <c r="E14" s="5">
        <v>170.12</v>
      </c>
      <c r="F14" s="5">
        <v>170.12</v>
      </c>
      <c r="G14" s="5">
        <v>170.12</v>
      </c>
      <c r="H14" s="5">
        <v>170.12</v>
      </c>
      <c r="I14" s="5">
        <v>170.12</v>
      </c>
      <c r="J14" s="5">
        <v>170.12</v>
      </c>
      <c r="K14" s="5">
        <v>170.12</v>
      </c>
      <c r="L14" s="5">
        <v>170.12</v>
      </c>
      <c r="M14" s="5">
        <v>170.12</v>
      </c>
      <c r="N14" s="5">
        <f t="shared" ref="N14:N45" si="2">(((((((((((B14)+(C14))+(D14))+(E14))+(F14))+(G14))+(H14))+(I14))+(J14))+(K14))+(L14))+(M14)</f>
        <v>2041.4399999999996</v>
      </c>
    </row>
    <row r="15" spans="1:26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2"/>
        <v>0</v>
      </c>
    </row>
    <row r="16" spans="1:26" x14ac:dyDescent="0.25">
      <c r="A16" s="3" t="s">
        <v>9</v>
      </c>
      <c r="B16" s="5">
        <v>270.83</v>
      </c>
      <c r="C16" s="5">
        <v>270.83</v>
      </c>
      <c r="D16" s="5">
        <v>270.83</v>
      </c>
      <c r="E16" s="5">
        <v>270.83</v>
      </c>
      <c r="F16" s="5">
        <v>270.83</v>
      </c>
      <c r="G16" s="5">
        <v>270.83</v>
      </c>
      <c r="H16" s="5">
        <v>270.83</v>
      </c>
      <c r="I16" s="5">
        <v>270.83</v>
      </c>
      <c r="J16" s="5">
        <v>270.83</v>
      </c>
      <c r="K16" s="5">
        <v>270.83</v>
      </c>
      <c r="L16" s="5">
        <v>270.83</v>
      </c>
      <c r="M16" s="5">
        <v>270.83</v>
      </c>
      <c r="N16" s="5">
        <f t="shared" si="2"/>
        <v>3249.9599999999996</v>
      </c>
    </row>
    <row r="17" spans="1:14" x14ac:dyDescent="0.25">
      <c r="A17" s="3" t="s">
        <v>10</v>
      </c>
      <c r="B17" s="5">
        <v>468.5</v>
      </c>
      <c r="C17" s="5">
        <v>468.5</v>
      </c>
      <c r="D17" s="5">
        <v>468.5</v>
      </c>
      <c r="E17" s="5">
        <v>468.5</v>
      </c>
      <c r="F17" s="5">
        <v>468.5</v>
      </c>
      <c r="G17" s="5">
        <v>468.5</v>
      </c>
      <c r="H17" s="5">
        <v>468.5</v>
      </c>
      <c r="I17" s="5">
        <v>468.5</v>
      </c>
      <c r="J17" s="5">
        <v>468.5</v>
      </c>
      <c r="K17" s="5">
        <v>468.5</v>
      </c>
      <c r="L17" s="5">
        <v>468.5</v>
      </c>
      <c r="M17" s="5">
        <v>468.50099999999998</v>
      </c>
      <c r="N17" s="5">
        <f t="shared" si="2"/>
        <v>5622.0010000000002</v>
      </c>
    </row>
    <row r="18" spans="1:14" x14ac:dyDescent="0.25">
      <c r="A18" s="3" t="s">
        <v>11</v>
      </c>
      <c r="B18" s="6">
        <f t="shared" ref="B18:M18" si="3">((B15)+(B16))+(B17)</f>
        <v>739.32999999999993</v>
      </c>
      <c r="C18" s="6">
        <f t="shared" si="3"/>
        <v>739.32999999999993</v>
      </c>
      <c r="D18" s="6">
        <f t="shared" si="3"/>
        <v>739.32999999999993</v>
      </c>
      <c r="E18" s="6">
        <f t="shared" si="3"/>
        <v>739.32999999999993</v>
      </c>
      <c r="F18" s="6">
        <f t="shared" si="3"/>
        <v>739.32999999999993</v>
      </c>
      <c r="G18" s="6">
        <f t="shared" si="3"/>
        <v>739.32999999999993</v>
      </c>
      <c r="H18" s="6">
        <f t="shared" si="3"/>
        <v>739.32999999999993</v>
      </c>
      <c r="I18" s="6">
        <f t="shared" si="3"/>
        <v>739.32999999999993</v>
      </c>
      <c r="J18" s="6">
        <f t="shared" si="3"/>
        <v>739.32999999999993</v>
      </c>
      <c r="K18" s="6">
        <f t="shared" si="3"/>
        <v>739.32999999999993</v>
      </c>
      <c r="L18" s="6">
        <f t="shared" si="3"/>
        <v>739.32999999999993</v>
      </c>
      <c r="M18" s="6">
        <f t="shared" si="3"/>
        <v>739.3309999999999</v>
      </c>
      <c r="N18" s="6">
        <f t="shared" si="2"/>
        <v>8871.9609999999993</v>
      </c>
    </row>
    <row r="19" spans="1:14" x14ac:dyDescent="0.25">
      <c r="A19" s="3" t="s">
        <v>12</v>
      </c>
      <c r="B19" s="5">
        <v>1462.05</v>
      </c>
      <c r="C19" s="5">
        <v>1462.05</v>
      </c>
      <c r="D19" s="5">
        <v>1462.05</v>
      </c>
      <c r="E19" s="10">
        <v>1462.05</v>
      </c>
      <c r="F19" s="5">
        <v>1462.05</v>
      </c>
      <c r="G19" s="5">
        <v>1462.05</v>
      </c>
      <c r="H19" s="5">
        <v>1462.05</v>
      </c>
      <c r="I19" s="5">
        <v>1462.05</v>
      </c>
      <c r="J19" s="5">
        <v>1462.05</v>
      </c>
      <c r="K19" s="5">
        <v>1462.05</v>
      </c>
      <c r="L19" s="5">
        <v>1462.05</v>
      </c>
      <c r="M19" s="5">
        <v>1462.05</v>
      </c>
      <c r="N19" s="5">
        <f t="shared" si="2"/>
        <v>17544.599999999995</v>
      </c>
    </row>
    <row r="20" spans="1:14" x14ac:dyDescent="0.25">
      <c r="A20" s="3" t="s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2"/>
        <v>0</v>
      </c>
    </row>
    <row r="21" spans="1:14" x14ac:dyDescent="0.25">
      <c r="A21" s="3" t="s">
        <v>14</v>
      </c>
      <c r="B21" s="5">
        <v>250</v>
      </c>
      <c r="C21" s="5">
        <v>250</v>
      </c>
      <c r="D21" s="5">
        <v>250</v>
      </c>
      <c r="E21" s="5">
        <v>250</v>
      </c>
      <c r="F21" s="5">
        <v>250</v>
      </c>
      <c r="G21" s="5">
        <v>250</v>
      </c>
      <c r="H21" s="5">
        <v>250</v>
      </c>
      <c r="I21" s="5">
        <v>250</v>
      </c>
      <c r="J21" s="5">
        <v>250</v>
      </c>
      <c r="K21" s="5">
        <v>250</v>
      </c>
      <c r="L21" s="5">
        <v>250</v>
      </c>
      <c r="M21" s="5">
        <v>250</v>
      </c>
      <c r="N21" s="5">
        <f t="shared" si="2"/>
        <v>3000</v>
      </c>
    </row>
    <row r="22" spans="1:14" x14ac:dyDescent="0.25">
      <c r="A22" s="3" t="s">
        <v>15</v>
      </c>
      <c r="B22" s="5">
        <v>126.73</v>
      </c>
      <c r="C22" s="5">
        <v>126.73</v>
      </c>
      <c r="D22" s="5">
        <v>126.73</v>
      </c>
      <c r="E22" s="5">
        <v>126.73</v>
      </c>
      <c r="F22" s="5">
        <v>126.73</v>
      </c>
      <c r="G22" s="5">
        <v>126.73</v>
      </c>
      <c r="H22" s="5">
        <v>126.73</v>
      </c>
      <c r="I22" s="5">
        <v>126.73</v>
      </c>
      <c r="J22" s="5">
        <v>126.73</v>
      </c>
      <c r="K22" s="5">
        <v>126.73</v>
      </c>
      <c r="L22" s="5">
        <v>126.73</v>
      </c>
      <c r="M22" s="5">
        <v>126.73</v>
      </c>
      <c r="N22" s="5">
        <f>(((((((((((B22)+(C22))+(D22))+(E22))+(F22))+(G22))+(H22))+(I22))+(J22))+(K22))+(L22))+(M22)</f>
        <v>1520.76</v>
      </c>
    </row>
    <row r="23" spans="1:14" x14ac:dyDescent="0.25">
      <c r="A23" s="3" t="s">
        <v>16</v>
      </c>
      <c r="B23" s="5">
        <v>658.34</v>
      </c>
      <c r="C23" s="5">
        <v>658.34</v>
      </c>
      <c r="D23" s="5">
        <v>658.34</v>
      </c>
      <c r="E23" s="5">
        <v>658.34</v>
      </c>
      <c r="F23" s="5">
        <v>658.34</v>
      </c>
      <c r="G23" s="5">
        <v>658.34</v>
      </c>
      <c r="H23" s="5">
        <v>658.34</v>
      </c>
      <c r="I23" s="5">
        <v>658.34</v>
      </c>
      <c r="J23" s="5">
        <v>658.34</v>
      </c>
      <c r="K23" s="5">
        <v>658.34</v>
      </c>
      <c r="L23" s="5">
        <v>658.34</v>
      </c>
      <c r="M23" s="5">
        <v>658.34</v>
      </c>
      <c r="N23" s="5">
        <f t="shared" si="2"/>
        <v>7900.0800000000008</v>
      </c>
    </row>
    <row r="24" spans="1:14" x14ac:dyDescent="0.25">
      <c r="A24" s="3" t="s">
        <v>17</v>
      </c>
      <c r="B24" s="6">
        <f t="shared" ref="B24:M24" si="4">(((B20)+(B21))+(B22))+(B23)</f>
        <v>1035.0700000000002</v>
      </c>
      <c r="C24" s="6">
        <f t="shared" si="4"/>
        <v>1035.0700000000002</v>
      </c>
      <c r="D24" s="6">
        <f t="shared" si="4"/>
        <v>1035.0700000000002</v>
      </c>
      <c r="E24" s="6">
        <f t="shared" si="4"/>
        <v>1035.0700000000002</v>
      </c>
      <c r="F24" s="6">
        <f t="shared" si="4"/>
        <v>1035.0700000000002</v>
      </c>
      <c r="G24" s="6">
        <f t="shared" si="4"/>
        <v>1035.0700000000002</v>
      </c>
      <c r="H24" s="6">
        <f t="shared" si="4"/>
        <v>1035.0700000000002</v>
      </c>
      <c r="I24" s="6">
        <f t="shared" si="4"/>
        <v>1035.0700000000002</v>
      </c>
      <c r="J24" s="6">
        <f t="shared" si="4"/>
        <v>1035.0700000000002</v>
      </c>
      <c r="K24" s="6">
        <f t="shared" si="4"/>
        <v>1035.0700000000002</v>
      </c>
      <c r="L24" s="6">
        <f t="shared" si="4"/>
        <v>1035.0700000000002</v>
      </c>
      <c r="M24" s="6">
        <f t="shared" si="4"/>
        <v>1035.0700000000002</v>
      </c>
      <c r="N24" s="6">
        <f t="shared" si="2"/>
        <v>12420.839999999998</v>
      </c>
    </row>
    <row r="25" spans="1:14" x14ac:dyDescent="0.25">
      <c r="A25" s="3" t="s">
        <v>59</v>
      </c>
      <c r="B25" s="5">
        <v>272.88</v>
      </c>
      <c r="C25" s="5">
        <v>272.88</v>
      </c>
      <c r="D25" s="5">
        <v>272.88</v>
      </c>
      <c r="E25" s="5">
        <v>272.88</v>
      </c>
      <c r="F25" s="5">
        <v>272.88</v>
      </c>
      <c r="G25" s="5">
        <v>272.88</v>
      </c>
      <c r="H25" s="5">
        <v>272.88</v>
      </c>
      <c r="I25" s="5">
        <v>272.88</v>
      </c>
      <c r="J25" s="5">
        <v>272.88</v>
      </c>
      <c r="K25" s="5">
        <v>272.88</v>
      </c>
      <c r="L25" s="5">
        <v>272.88</v>
      </c>
      <c r="M25" s="5">
        <v>272.88</v>
      </c>
      <c r="N25" s="5">
        <f t="shared" si="2"/>
        <v>3274.5600000000009</v>
      </c>
    </row>
    <row r="26" spans="1:14" x14ac:dyDescent="0.25">
      <c r="A26" s="3" t="s">
        <v>18</v>
      </c>
      <c r="B26" s="4">
        <v>746.02</v>
      </c>
      <c r="C26" s="4">
        <v>746.02</v>
      </c>
      <c r="D26" s="4">
        <v>746.02</v>
      </c>
      <c r="E26" s="4">
        <v>746.02</v>
      </c>
      <c r="F26" s="4">
        <v>746.02</v>
      </c>
      <c r="G26" s="4">
        <v>746.02</v>
      </c>
      <c r="H26" s="4">
        <v>746.02</v>
      </c>
      <c r="I26" s="4">
        <v>746.02</v>
      </c>
      <c r="J26" s="4">
        <v>746.02</v>
      </c>
      <c r="K26" s="4">
        <v>746.02</v>
      </c>
      <c r="L26" s="4">
        <v>746.02</v>
      </c>
      <c r="M26" s="4">
        <v>746.02</v>
      </c>
      <c r="N26" s="5">
        <f t="shared" si="2"/>
        <v>8952.2400000000016</v>
      </c>
    </row>
    <row r="27" spans="1:14" x14ac:dyDescent="0.25">
      <c r="A27" s="3" t="s">
        <v>19</v>
      </c>
      <c r="B27" s="5">
        <v>950</v>
      </c>
      <c r="C27" s="5">
        <v>950</v>
      </c>
      <c r="D27" s="5">
        <v>950</v>
      </c>
      <c r="E27" s="5">
        <v>950</v>
      </c>
      <c r="F27" s="5">
        <v>950</v>
      </c>
      <c r="G27" s="5">
        <v>950</v>
      </c>
      <c r="H27" s="5">
        <v>950</v>
      </c>
      <c r="I27" s="5">
        <v>950</v>
      </c>
      <c r="J27" s="5">
        <v>950</v>
      </c>
      <c r="K27" s="5">
        <v>950</v>
      </c>
      <c r="L27" s="5">
        <v>950</v>
      </c>
      <c r="M27" s="5">
        <v>950</v>
      </c>
      <c r="N27" s="5">
        <f t="shared" si="2"/>
        <v>11400</v>
      </c>
    </row>
    <row r="28" spans="1:14" x14ac:dyDescent="0.25">
      <c r="A28" s="3" t="s">
        <v>20</v>
      </c>
      <c r="B28" s="6">
        <f>(B25) +(B26)+(B27)</f>
        <v>1968.9</v>
      </c>
      <c r="C28" s="6">
        <v>1200</v>
      </c>
      <c r="D28" s="6">
        <v>1200</v>
      </c>
      <c r="E28" s="6">
        <v>1200</v>
      </c>
      <c r="F28" s="6">
        <v>1200</v>
      </c>
      <c r="G28" s="6">
        <v>1200</v>
      </c>
      <c r="H28" s="6">
        <v>1200</v>
      </c>
      <c r="I28" s="6">
        <v>1200</v>
      </c>
      <c r="J28" s="6">
        <v>1200</v>
      </c>
      <c r="K28" s="6">
        <v>1200</v>
      </c>
      <c r="L28" s="6">
        <v>1200</v>
      </c>
      <c r="M28" s="6">
        <v>1200</v>
      </c>
      <c r="N28" s="6">
        <f t="shared" si="2"/>
        <v>15168.9</v>
      </c>
    </row>
    <row r="29" spans="1:14" x14ac:dyDescent="0.25">
      <c r="A29" s="3" t="s">
        <v>21</v>
      </c>
      <c r="B29" s="5">
        <v>380.65</v>
      </c>
      <c r="C29" s="5">
        <v>380.65</v>
      </c>
      <c r="D29" s="5">
        <v>380.65</v>
      </c>
      <c r="E29" s="5">
        <v>380.65</v>
      </c>
      <c r="F29" s="5">
        <v>380.65</v>
      </c>
      <c r="G29" s="5">
        <v>380.65</v>
      </c>
      <c r="H29" s="5">
        <v>380.65</v>
      </c>
      <c r="I29" s="5">
        <v>380.65</v>
      </c>
      <c r="J29" s="5">
        <v>380.65</v>
      </c>
      <c r="K29" s="5">
        <v>380.65</v>
      </c>
      <c r="L29" s="5">
        <v>380.65</v>
      </c>
      <c r="M29" s="5">
        <v>380.65</v>
      </c>
      <c r="N29" s="5">
        <f t="shared" si="2"/>
        <v>4567.8</v>
      </c>
    </row>
    <row r="30" spans="1:14" x14ac:dyDescent="0.25">
      <c r="A30" s="3" t="s">
        <v>22</v>
      </c>
      <c r="B30" s="5">
        <v>48.15</v>
      </c>
      <c r="C30" s="5">
        <v>48.15</v>
      </c>
      <c r="D30" s="5">
        <v>48.15</v>
      </c>
      <c r="E30" s="5">
        <v>48.15</v>
      </c>
      <c r="F30" s="5">
        <v>48.15</v>
      </c>
      <c r="G30" s="5">
        <v>48.15</v>
      </c>
      <c r="H30" s="5">
        <v>48.15</v>
      </c>
      <c r="I30" s="5">
        <v>48.15</v>
      </c>
      <c r="J30" s="5">
        <v>48.15</v>
      </c>
      <c r="K30" s="5">
        <v>48.15</v>
      </c>
      <c r="L30" s="5">
        <v>48.15</v>
      </c>
      <c r="M30" s="5">
        <v>48.15</v>
      </c>
      <c r="N30" s="5">
        <f t="shared" si="2"/>
        <v>577.79999999999984</v>
      </c>
    </row>
    <row r="31" spans="1:14" x14ac:dyDescent="0.25">
      <c r="A31" s="3" t="s">
        <v>53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2"/>
        <v>0</v>
      </c>
    </row>
    <row r="32" spans="1:14" x14ac:dyDescent="0.25">
      <c r="A32" s="3" t="s">
        <v>23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si="2"/>
        <v>0</v>
      </c>
    </row>
    <row r="33" spans="1:14" x14ac:dyDescent="0.25">
      <c r="A33" s="3" t="s">
        <v>24</v>
      </c>
      <c r="B33" s="5">
        <v>4200</v>
      </c>
      <c r="C33" s="5">
        <v>4200</v>
      </c>
      <c r="D33" s="5">
        <v>4200</v>
      </c>
      <c r="E33" s="5">
        <v>4200</v>
      </c>
      <c r="F33" s="5">
        <v>4200</v>
      </c>
      <c r="G33" s="5">
        <v>4200</v>
      </c>
      <c r="H33" s="5">
        <v>4200</v>
      </c>
      <c r="I33" s="5">
        <v>4200</v>
      </c>
      <c r="J33" s="5">
        <v>4200</v>
      </c>
      <c r="K33" s="5">
        <v>4200</v>
      </c>
      <c r="L33" s="5">
        <v>4200</v>
      </c>
      <c r="M33" s="5">
        <v>4200</v>
      </c>
      <c r="N33" s="5">
        <f t="shared" si="2"/>
        <v>50400</v>
      </c>
    </row>
    <row r="34" spans="1:14" x14ac:dyDescent="0.25">
      <c r="A34" s="3" t="s">
        <v>25</v>
      </c>
      <c r="B34" s="5">
        <v>3311.4</v>
      </c>
      <c r="C34" s="5">
        <v>3311.4</v>
      </c>
      <c r="D34" s="5">
        <v>3311.4</v>
      </c>
      <c r="E34" s="5">
        <v>3311.4</v>
      </c>
      <c r="F34" s="5">
        <v>3311.4</v>
      </c>
      <c r="G34" s="5">
        <v>3311.4</v>
      </c>
      <c r="H34" s="5">
        <v>3311.4</v>
      </c>
      <c r="I34" s="5">
        <v>3311.4</v>
      </c>
      <c r="J34" s="5">
        <v>3311.4</v>
      </c>
      <c r="K34" s="5">
        <v>3311.4</v>
      </c>
      <c r="L34" s="5">
        <v>3311.4</v>
      </c>
      <c r="M34" s="5">
        <v>3311.4</v>
      </c>
      <c r="N34" s="5">
        <f t="shared" si="2"/>
        <v>39736.80000000001</v>
      </c>
    </row>
    <row r="35" spans="1:14" x14ac:dyDescent="0.25">
      <c r="A35" s="3" t="s">
        <v>26</v>
      </c>
      <c r="B35" s="5">
        <v>464.79</v>
      </c>
      <c r="C35" s="5">
        <v>464.79</v>
      </c>
      <c r="D35" s="5">
        <v>464.79</v>
      </c>
      <c r="E35" s="5">
        <v>464.79</v>
      </c>
      <c r="F35" s="5">
        <v>464.79</v>
      </c>
      <c r="G35" s="5">
        <v>464.79</v>
      </c>
      <c r="H35" s="5">
        <v>464.79</v>
      </c>
      <c r="I35" s="5">
        <v>464.79</v>
      </c>
      <c r="J35" s="5">
        <v>434.79</v>
      </c>
      <c r="K35" s="5">
        <v>464.79</v>
      </c>
      <c r="L35" s="5">
        <v>464.79</v>
      </c>
      <c r="M35" s="5">
        <v>464.79</v>
      </c>
      <c r="N35" s="5">
        <f t="shared" si="2"/>
        <v>5547.4800000000005</v>
      </c>
    </row>
    <row r="36" spans="1:14" x14ac:dyDescent="0.25">
      <c r="A36" s="3" t="s">
        <v>27</v>
      </c>
      <c r="B36" s="6">
        <f t="shared" ref="B36:M36" si="5">(((B32)+(B33))+(B34))+(B35)</f>
        <v>7976.19</v>
      </c>
      <c r="C36" s="6">
        <f t="shared" si="5"/>
        <v>7976.19</v>
      </c>
      <c r="D36" s="6">
        <f t="shared" si="5"/>
        <v>7976.19</v>
      </c>
      <c r="E36" s="6">
        <f t="shared" si="5"/>
        <v>7976.19</v>
      </c>
      <c r="F36" s="6">
        <f t="shared" si="5"/>
        <v>7976.19</v>
      </c>
      <c r="G36" s="6">
        <f t="shared" si="5"/>
        <v>7976.19</v>
      </c>
      <c r="H36" s="6">
        <f t="shared" si="5"/>
        <v>7976.19</v>
      </c>
      <c r="I36" s="6">
        <f t="shared" si="5"/>
        <v>7976.19</v>
      </c>
      <c r="J36" s="6">
        <f t="shared" si="5"/>
        <v>7946.19</v>
      </c>
      <c r="K36" s="6">
        <f t="shared" si="5"/>
        <v>7976.19</v>
      </c>
      <c r="L36" s="6">
        <f t="shared" si="5"/>
        <v>7976.19</v>
      </c>
      <c r="M36" s="6">
        <f t="shared" si="5"/>
        <v>7976.19</v>
      </c>
      <c r="N36" s="6">
        <f t="shared" si="2"/>
        <v>95684.280000000013</v>
      </c>
    </row>
    <row r="37" spans="1:14" x14ac:dyDescent="0.25">
      <c r="A37" s="3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 t="shared" si="2"/>
        <v>0</v>
      </c>
    </row>
    <row r="38" spans="1:14" x14ac:dyDescent="0.25">
      <c r="A38" s="3" t="s">
        <v>29</v>
      </c>
      <c r="B38" s="5">
        <v>635.07000000000005</v>
      </c>
      <c r="C38" s="5">
        <v>635.07000000000005</v>
      </c>
      <c r="D38" s="5">
        <v>635.07000000000005</v>
      </c>
      <c r="E38" s="5">
        <v>635.07000000000005</v>
      </c>
      <c r="F38" s="5">
        <v>635.07000000000005</v>
      </c>
      <c r="G38" s="5">
        <v>635.07000000000005</v>
      </c>
      <c r="H38" s="5">
        <v>635.07000000000005</v>
      </c>
      <c r="I38" s="5">
        <v>635.07000000000005</v>
      </c>
      <c r="J38" s="5">
        <v>635.07000000000005</v>
      </c>
      <c r="K38" s="5">
        <v>635.07000000000005</v>
      </c>
      <c r="L38" s="5">
        <v>635.07000000000005</v>
      </c>
      <c r="M38" s="5">
        <v>635.07000000000005</v>
      </c>
      <c r="N38" s="5">
        <f t="shared" si="2"/>
        <v>7620.8399999999992</v>
      </c>
    </row>
    <row r="39" spans="1:14" x14ac:dyDescent="0.25">
      <c r="A39" s="3" t="s">
        <v>56</v>
      </c>
      <c r="B39" s="5">
        <v>187.5</v>
      </c>
      <c r="C39" s="5">
        <v>187.5</v>
      </c>
      <c r="D39" s="5">
        <v>187.5</v>
      </c>
      <c r="E39" s="5">
        <v>187.5</v>
      </c>
      <c r="F39" s="5">
        <v>187.5</v>
      </c>
      <c r="G39" s="5">
        <v>187.5</v>
      </c>
      <c r="H39" s="5">
        <v>187.5</v>
      </c>
      <c r="I39" s="5">
        <v>187.5</v>
      </c>
      <c r="J39" s="5">
        <v>187.5</v>
      </c>
      <c r="K39" s="5">
        <v>187.5</v>
      </c>
      <c r="L39" s="5">
        <v>187.5</v>
      </c>
      <c r="M39" s="5">
        <v>187.5</v>
      </c>
      <c r="N39" s="5">
        <f t="shared" si="2"/>
        <v>2250</v>
      </c>
    </row>
    <row r="40" spans="1:14" x14ac:dyDescent="0.25">
      <c r="A40" s="3" t="s">
        <v>57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f t="shared" si="2"/>
        <v>0</v>
      </c>
    </row>
    <row r="41" spans="1:14" x14ac:dyDescent="0.25">
      <c r="A41" s="3" t="s">
        <v>64</v>
      </c>
      <c r="B41" s="5">
        <v>186.32</v>
      </c>
      <c r="C41" s="5">
        <v>186.32</v>
      </c>
      <c r="D41" s="5">
        <v>186.32</v>
      </c>
      <c r="E41" s="5">
        <v>186.32</v>
      </c>
      <c r="F41" s="5">
        <v>186.32</v>
      </c>
      <c r="G41" s="5">
        <v>186.32</v>
      </c>
      <c r="H41" s="5">
        <v>186.32</v>
      </c>
      <c r="I41" s="5">
        <v>186.32</v>
      </c>
      <c r="J41" s="5">
        <v>186.32</v>
      </c>
      <c r="K41" s="5">
        <v>186.32</v>
      </c>
      <c r="L41" s="5">
        <v>186.32</v>
      </c>
      <c r="M41" s="5">
        <v>186.32</v>
      </c>
      <c r="N41" s="5">
        <f>SUM(B41:M41)</f>
        <v>2235.8399999999997</v>
      </c>
    </row>
    <row r="42" spans="1:14" x14ac:dyDescent="0.25">
      <c r="A42" s="3" t="s">
        <v>30</v>
      </c>
      <c r="B42" s="5">
        <v>546.79999999999995</v>
      </c>
      <c r="C42" s="5">
        <v>546.79999999999995</v>
      </c>
      <c r="D42" s="5">
        <v>546.79999999999995</v>
      </c>
      <c r="E42" s="5">
        <v>546.79999999999995</v>
      </c>
      <c r="F42" s="5">
        <v>546.79999999999995</v>
      </c>
      <c r="G42" s="5">
        <v>546.79999999999995</v>
      </c>
      <c r="H42" s="5">
        <v>546.79999999999995</v>
      </c>
      <c r="I42" s="5">
        <v>546.79999999999995</v>
      </c>
      <c r="J42" s="5">
        <v>546.79999999999995</v>
      </c>
      <c r="K42" s="5">
        <v>546.79999999999995</v>
      </c>
      <c r="L42" s="5">
        <v>546.79999999999995</v>
      </c>
      <c r="M42" s="5">
        <v>546.79999999999995</v>
      </c>
      <c r="N42" s="5">
        <f t="shared" si="2"/>
        <v>6561.6000000000013</v>
      </c>
    </row>
    <row r="43" spans="1:14" x14ac:dyDescent="0.25">
      <c r="A43" s="3" t="s">
        <v>31</v>
      </c>
      <c r="B43" s="6">
        <f>(B40)+(B42)</f>
        <v>546.79999999999995</v>
      </c>
      <c r="C43" s="6">
        <f t="shared" ref="C43:M43" si="6">+(C40)+(C42)</f>
        <v>546.79999999999995</v>
      </c>
      <c r="D43" s="6">
        <f t="shared" si="6"/>
        <v>546.79999999999995</v>
      </c>
      <c r="E43" s="6">
        <f t="shared" si="6"/>
        <v>546.79999999999995</v>
      </c>
      <c r="F43" s="6">
        <f t="shared" si="6"/>
        <v>546.79999999999995</v>
      </c>
      <c r="G43" s="6">
        <f t="shared" si="6"/>
        <v>546.79999999999995</v>
      </c>
      <c r="H43" s="6">
        <f t="shared" si="6"/>
        <v>546.79999999999995</v>
      </c>
      <c r="I43" s="6">
        <f t="shared" si="6"/>
        <v>546.79999999999995</v>
      </c>
      <c r="J43" s="6">
        <f t="shared" si="6"/>
        <v>546.79999999999995</v>
      </c>
      <c r="K43" s="6">
        <f t="shared" si="6"/>
        <v>546.79999999999995</v>
      </c>
      <c r="L43" s="6">
        <f t="shared" si="6"/>
        <v>546.79999999999995</v>
      </c>
      <c r="M43" s="6">
        <f t="shared" si="6"/>
        <v>546.79999999999995</v>
      </c>
      <c r="N43" s="6">
        <f t="shared" si="2"/>
        <v>6561.6000000000013</v>
      </c>
    </row>
    <row r="44" spans="1:14" x14ac:dyDescent="0.25">
      <c r="A44" s="3" t="s">
        <v>32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>
        <f t="shared" si="2"/>
        <v>0</v>
      </c>
    </row>
    <row r="45" spans="1:14" x14ac:dyDescent="0.25">
      <c r="A45" s="3" t="s">
        <v>33</v>
      </c>
      <c r="B45" s="5">
        <v>1113.18</v>
      </c>
      <c r="C45" s="5">
        <v>1113.18</v>
      </c>
      <c r="D45" s="5">
        <v>1113.18</v>
      </c>
      <c r="E45" s="5">
        <v>1113.18</v>
      </c>
      <c r="F45" s="5">
        <v>1113.18</v>
      </c>
      <c r="G45" s="5">
        <v>1118.1300000000001</v>
      </c>
      <c r="H45" s="5">
        <v>1118.1300000000001</v>
      </c>
      <c r="I45" s="5">
        <v>1118.1300000000001</v>
      </c>
      <c r="J45" s="5">
        <v>1118.31</v>
      </c>
      <c r="K45" s="5">
        <v>1118.31</v>
      </c>
      <c r="L45" s="5">
        <v>1118.31</v>
      </c>
      <c r="M45" s="5">
        <v>1118.31</v>
      </c>
      <c r="N45" s="5">
        <f t="shared" si="2"/>
        <v>13393.529999999999</v>
      </c>
    </row>
    <row r="46" spans="1:14" x14ac:dyDescent="0.25">
      <c r="A46" s="3" t="s">
        <v>34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f t="shared" ref="N46:N63" si="7">(((((((((((B46)+(C46))+(D46))+(E46))+(F46))+(G46))+(H46))+(I46))+(J46))+(K46))+(L46))+(M46)</f>
        <v>0</v>
      </c>
    </row>
    <row r="47" spans="1:14" x14ac:dyDescent="0.25">
      <c r="A47" s="3" t="s">
        <v>35</v>
      </c>
      <c r="B47" s="6">
        <f t="shared" ref="B47:M47" si="8">((B44)+(B45))+(B46)</f>
        <v>1113.18</v>
      </c>
      <c r="C47" s="6">
        <f t="shared" si="8"/>
        <v>1113.18</v>
      </c>
      <c r="D47" s="6">
        <f t="shared" si="8"/>
        <v>1113.18</v>
      </c>
      <c r="E47" s="6">
        <f t="shared" si="8"/>
        <v>1113.18</v>
      </c>
      <c r="F47" s="6">
        <f t="shared" si="8"/>
        <v>1113.18</v>
      </c>
      <c r="G47" s="6">
        <f t="shared" si="8"/>
        <v>1118.1300000000001</v>
      </c>
      <c r="H47" s="6">
        <f t="shared" si="8"/>
        <v>1118.1300000000001</v>
      </c>
      <c r="I47" s="6">
        <f t="shared" si="8"/>
        <v>1118.1300000000001</v>
      </c>
      <c r="J47" s="6">
        <f t="shared" si="8"/>
        <v>1118.31</v>
      </c>
      <c r="K47" s="6">
        <f t="shared" si="8"/>
        <v>1118.31</v>
      </c>
      <c r="L47" s="6">
        <f t="shared" si="8"/>
        <v>1118.31</v>
      </c>
      <c r="M47" s="6">
        <f t="shared" si="8"/>
        <v>1118.31</v>
      </c>
      <c r="N47" s="6">
        <f t="shared" si="7"/>
        <v>13393.529999999999</v>
      </c>
    </row>
    <row r="48" spans="1:14" x14ac:dyDescent="0.25">
      <c r="A48" s="3" t="s">
        <v>36</v>
      </c>
      <c r="B48" s="4">
        <v>751.77</v>
      </c>
      <c r="C48" s="4">
        <v>751.77</v>
      </c>
      <c r="D48" s="4">
        <v>751.77</v>
      </c>
      <c r="E48" s="4">
        <v>751.77</v>
      </c>
      <c r="F48" s="4">
        <v>751.77</v>
      </c>
      <c r="G48" s="4">
        <v>751.77</v>
      </c>
      <c r="H48" s="4">
        <v>751.77</v>
      </c>
      <c r="I48" s="4">
        <v>751.77</v>
      </c>
      <c r="J48" s="4">
        <v>751.77</v>
      </c>
      <c r="K48" s="4">
        <v>751.77</v>
      </c>
      <c r="L48" s="4">
        <v>751.77</v>
      </c>
      <c r="M48" s="4">
        <v>751.77</v>
      </c>
      <c r="N48" s="6">
        <f t="shared" si="7"/>
        <v>9021.2400000000016</v>
      </c>
    </row>
    <row r="49" spans="1:14" x14ac:dyDescent="0.25">
      <c r="A49" s="3" t="s">
        <v>37</v>
      </c>
      <c r="B49" s="5">
        <v>190.55</v>
      </c>
      <c r="C49" s="5">
        <v>190.55</v>
      </c>
      <c r="D49" s="5">
        <v>190.55</v>
      </c>
      <c r="E49" s="5">
        <v>190.55</v>
      </c>
      <c r="F49" s="5">
        <v>190.55</v>
      </c>
      <c r="G49" s="5">
        <v>190.55</v>
      </c>
      <c r="H49" s="5">
        <v>190.55</v>
      </c>
      <c r="I49" s="5">
        <v>190.55</v>
      </c>
      <c r="J49" s="5">
        <v>190.55</v>
      </c>
      <c r="K49" s="5">
        <v>190.55</v>
      </c>
      <c r="L49" s="5">
        <v>190.55</v>
      </c>
      <c r="M49" s="5">
        <v>190.55</v>
      </c>
      <c r="N49" s="5">
        <f>(((((((((((B49)+(C49))+(D49))+(E49))+(F49))+(G49))+(H49))+(I49))+(J49))+(K49))+(L49))+(M49)</f>
        <v>2286.6</v>
      </c>
    </row>
    <row r="50" spans="1:14" x14ac:dyDescent="0.25">
      <c r="A50" s="3" t="s">
        <v>38</v>
      </c>
      <c r="B50" s="6">
        <f t="shared" ref="B50:M50" si="9">(B48)+(B49)</f>
        <v>942.31999999999994</v>
      </c>
      <c r="C50" s="6">
        <f t="shared" si="9"/>
        <v>942.31999999999994</v>
      </c>
      <c r="D50" s="6">
        <f t="shared" si="9"/>
        <v>942.31999999999994</v>
      </c>
      <c r="E50" s="6">
        <f t="shared" si="9"/>
        <v>942.31999999999994</v>
      </c>
      <c r="F50" s="6">
        <f t="shared" si="9"/>
        <v>942.31999999999994</v>
      </c>
      <c r="G50" s="6">
        <f t="shared" si="9"/>
        <v>942.31999999999994</v>
      </c>
      <c r="H50" s="6">
        <f t="shared" si="9"/>
        <v>942.31999999999994</v>
      </c>
      <c r="I50" s="6">
        <f t="shared" si="9"/>
        <v>942.31999999999994</v>
      </c>
      <c r="J50" s="6">
        <f t="shared" si="9"/>
        <v>942.31999999999994</v>
      </c>
      <c r="K50" s="6">
        <f t="shared" si="9"/>
        <v>942.31999999999994</v>
      </c>
      <c r="L50" s="6">
        <f t="shared" si="9"/>
        <v>942.31999999999994</v>
      </c>
      <c r="M50" s="6">
        <f t="shared" si="9"/>
        <v>942.31999999999994</v>
      </c>
      <c r="N50" s="6">
        <f t="shared" si="7"/>
        <v>11307.839999999998</v>
      </c>
    </row>
    <row r="51" spans="1:14" x14ac:dyDescent="0.25">
      <c r="A51" s="3" t="s">
        <v>39</v>
      </c>
      <c r="B51" s="5">
        <v>52085.68</v>
      </c>
      <c r="C51" s="5">
        <v>52085.68</v>
      </c>
      <c r="D51" s="5">
        <v>52085.68</v>
      </c>
      <c r="E51" s="5">
        <v>52085.68</v>
      </c>
      <c r="F51" s="5">
        <v>52085.68</v>
      </c>
      <c r="G51" s="5">
        <v>52085.68</v>
      </c>
      <c r="H51" s="5">
        <v>52085.68</v>
      </c>
      <c r="I51" s="5">
        <v>52085.68</v>
      </c>
      <c r="J51" s="5">
        <v>52085.68</v>
      </c>
      <c r="K51" s="5">
        <v>52085.68</v>
      </c>
      <c r="L51" s="5">
        <v>52085.68</v>
      </c>
      <c r="M51" s="5">
        <v>52085.68</v>
      </c>
      <c r="N51" s="5">
        <f t="shared" si="7"/>
        <v>625028.16</v>
      </c>
    </row>
    <row r="52" spans="1:14" x14ac:dyDescent="0.25">
      <c r="A52" s="3" t="s">
        <v>60</v>
      </c>
      <c r="B52" s="5">
        <v>2448.69</v>
      </c>
      <c r="C52" s="4">
        <v>2448.69</v>
      </c>
      <c r="D52" s="5">
        <v>2448.69</v>
      </c>
      <c r="E52" s="4">
        <v>2448.6799999999998</v>
      </c>
      <c r="F52" s="5">
        <v>2448.6799999999998</v>
      </c>
      <c r="G52" s="4">
        <v>2448.6799999999998</v>
      </c>
      <c r="H52" s="5">
        <v>2448.6799999999998</v>
      </c>
      <c r="I52" s="4">
        <v>2448.6799999999998</v>
      </c>
      <c r="J52" s="5">
        <v>2448.6799999999998</v>
      </c>
      <c r="K52" s="4">
        <v>2448.69</v>
      </c>
      <c r="L52" s="5">
        <v>2448.69</v>
      </c>
      <c r="M52" s="4">
        <v>2448.69</v>
      </c>
      <c r="N52" s="5">
        <f t="shared" si="7"/>
        <v>29384.219999999998</v>
      </c>
    </row>
    <row r="53" spans="1:14" x14ac:dyDescent="0.25">
      <c r="A53" s="3" t="s">
        <v>40</v>
      </c>
      <c r="B53" s="5">
        <v>2959.98</v>
      </c>
      <c r="C53" s="5">
        <v>2959.98</v>
      </c>
      <c r="D53" s="5">
        <v>2959.98</v>
      </c>
      <c r="E53" s="5">
        <v>2959.98</v>
      </c>
      <c r="F53" s="5">
        <v>2959.98</v>
      </c>
      <c r="G53" s="5">
        <v>2959.98</v>
      </c>
      <c r="H53" s="5">
        <v>2959.98</v>
      </c>
      <c r="I53" s="5">
        <v>2959.98</v>
      </c>
      <c r="J53" s="5">
        <v>2959.98</v>
      </c>
      <c r="K53" s="5">
        <v>2959.98</v>
      </c>
      <c r="L53" s="5">
        <v>2959.98</v>
      </c>
      <c r="M53" s="5">
        <v>2959.98</v>
      </c>
      <c r="N53" s="5">
        <f t="shared" si="7"/>
        <v>35519.760000000002</v>
      </c>
    </row>
    <row r="54" spans="1:14" x14ac:dyDescent="0.25">
      <c r="A54" s="3" t="s">
        <v>41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>
        <f t="shared" si="7"/>
        <v>0</v>
      </c>
    </row>
    <row r="55" spans="1:14" x14ac:dyDescent="0.25">
      <c r="A55" s="3" t="s">
        <v>63</v>
      </c>
      <c r="B55" s="5">
        <v>2283.8200000000002</v>
      </c>
      <c r="C55" s="10">
        <v>2283.8200000000002</v>
      </c>
      <c r="D55" s="5">
        <v>2283.8200000000002</v>
      </c>
      <c r="E55" s="5">
        <v>2283.8200000000002</v>
      </c>
      <c r="F55" s="5">
        <v>2283.8200000000002</v>
      </c>
      <c r="G55" s="5">
        <v>2283.2199999999998</v>
      </c>
      <c r="H55" s="5">
        <v>2283.2199999999998</v>
      </c>
      <c r="I55" s="5">
        <v>2283.2199999999998</v>
      </c>
      <c r="J55" s="5">
        <v>2283.2199999999998</v>
      </c>
      <c r="K55" s="5">
        <v>2283.2199999999998</v>
      </c>
      <c r="L55" s="5">
        <v>2283.2199999999998</v>
      </c>
      <c r="M55" s="5">
        <v>2283.2199999999998</v>
      </c>
      <c r="N55" s="5">
        <f t="shared" si="7"/>
        <v>27401.640000000003</v>
      </c>
    </row>
    <row r="56" spans="1:14" x14ac:dyDescent="0.25">
      <c r="A56" s="3" t="s">
        <v>42</v>
      </c>
      <c r="B56" s="5">
        <v>1150.2</v>
      </c>
      <c r="C56" s="5">
        <v>1150.2</v>
      </c>
      <c r="D56" s="5">
        <v>1150.2</v>
      </c>
      <c r="E56" s="5">
        <v>1150.2</v>
      </c>
      <c r="F56" s="5">
        <v>1150.02</v>
      </c>
      <c r="G56" s="5">
        <v>1150.2</v>
      </c>
      <c r="H56" s="5">
        <v>1150.2</v>
      </c>
      <c r="I56" s="5">
        <v>1150.2</v>
      </c>
      <c r="J56" s="5">
        <v>1150.2</v>
      </c>
      <c r="K56" s="5">
        <v>1150.2</v>
      </c>
      <c r="L56" s="5">
        <v>1150.2</v>
      </c>
      <c r="M56" s="5">
        <v>1150.2</v>
      </c>
      <c r="N56" s="5">
        <f t="shared" si="7"/>
        <v>13802.220000000003</v>
      </c>
    </row>
    <row r="57" spans="1:14" x14ac:dyDescent="0.25">
      <c r="A57" s="3" t="s">
        <v>43</v>
      </c>
      <c r="B57" s="5">
        <v>822.99</v>
      </c>
      <c r="C57" s="5">
        <v>822.99</v>
      </c>
      <c r="D57" s="5">
        <v>822.99</v>
      </c>
      <c r="E57" s="5">
        <v>822.99</v>
      </c>
      <c r="F57" s="5">
        <v>822.99</v>
      </c>
      <c r="G57" s="5">
        <v>822.99</v>
      </c>
      <c r="H57" s="5">
        <v>822.99</v>
      </c>
      <c r="I57" s="5">
        <v>822.99</v>
      </c>
      <c r="J57" s="5">
        <v>822.99</v>
      </c>
      <c r="K57" s="5">
        <v>822.99</v>
      </c>
      <c r="L57" s="5">
        <v>822.99</v>
      </c>
      <c r="M57" s="5">
        <v>822.99</v>
      </c>
      <c r="N57" s="5">
        <f t="shared" si="7"/>
        <v>9875.8799999999992</v>
      </c>
    </row>
    <row r="58" spans="1:14" x14ac:dyDescent="0.25">
      <c r="A58" s="3" t="s">
        <v>44</v>
      </c>
      <c r="B58" s="6">
        <f t="shared" ref="B58:M58" si="10">(((B54)+(B55))+(B56))+(B57)</f>
        <v>4257.01</v>
      </c>
      <c r="C58" s="6">
        <f t="shared" si="10"/>
        <v>4257.01</v>
      </c>
      <c r="D58" s="6">
        <f t="shared" si="10"/>
        <v>4257.01</v>
      </c>
      <c r="E58" s="6">
        <f t="shared" si="10"/>
        <v>4257.01</v>
      </c>
      <c r="F58" s="6">
        <f t="shared" si="10"/>
        <v>4256.83</v>
      </c>
      <c r="G58" s="6">
        <f t="shared" si="10"/>
        <v>4256.41</v>
      </c>
      <c r="H58" s="6">
        <f t="shared" si="10"/>
        <v>4256.41</v>
      </c>
      <c r="I58" s="6">
        <f t="shared" si="10"/>
        <v>4256.41</v>
      </c>
      <c r="J58" s="6">
        <f t="shared" si="10"/>
        <v>4256.41</v>
      </c>
      <c r="K58" s="6">
        <f t="shared" si="10"/>
        <v>4256.41</v>
      </c>
      <c r="L58" s="6">
        <f t="shared" si="10"/>
        <v>4256.41</v>
      </c>
      <c r="M58" s="6">
        <f t="shared" si="10"/>
        <v>4256.41</v>
      </c>
      <c r="N58" s="6">
        <f t="shared" si="7"/>
        <v>51079.74000000002</v>
      </c>
    </row>
    <row r="59" spans="1:14" x14ac:dyDescent="0.25">
      <c r="A59" s="3" t="s">
        <v>45</v>
      </c>
      <c r="B59" s="5">
        <v>4628.04</v>
      </c>
      <c r="C59" s="5">
        <v>4628.04</v>
      </c>
      <c r="D59" s="5">
        <v>4628.04</v>
      </c>
      <c r="E59" s="5">
        <v>4628.04</v>
      </c>
      <c r="F59" s="5">
        <v>4628.04</v>
      </c>
      <c r="G59" s="5">
        <v>4628.04</v>
      </c>
      <c r="H59" s="5">
        <v>4628.04</v>
      </c>
      <c r="I59" s="5">
        <v>4628.04</v>
      </c>
      <c r="J59" s="5">
        <v>4628.04</v>
      </c>
      <c r="K59" s="5">
        <v>4628.04</v>
      </c>
      <c r="L59" s="5">
        <v>4628.04</v>
      </c>
      <c r="M59" s="5">
        <v>4628.04</v>
      </c>
      <c r="N59" s="6">
        <f t="shared" si="7"/>
        <v>55536.480000000003</v>
      </c>
    </row>
    <row r="60" spans="1:14" x14ac:dyDescent="0.25">
      <c r="A60" s="3" t="s">
        <v>54</v>
      </c>
      <c r="B60" s="5">
        <v>6863.39</v>
      </c>
      <c r="C60" s="5">
        <v>0</v>
      </c>
      <c r="D60" s="5">
        <v>0</v>
      </c>
      <c r="E60" s="5">
        <v>6863.39</v>
      </c>
      <c r="F60" s="5">
        <v>0</v>
      </c>
      <c r="G60" s="5">
        <v>0</v>
      </c>
      <c r="H60" s="5">
        <v>0</v>
      </c>
      <c r="I60" s="5">
        <v>6863.39</v>
      </c>
      <c r="J60" s="5">
        <v>0</v>
      </c>
      <c r="K60" s="5">
        <v>0</v>
      </c>
      <c r="L60" s="5">
        <v>0</v>
      </c>
      <c r="M60" s="5">
        <v>6863.39</v>
      </c>
      <c r="N60" s="5">
        <f t="shared" si="7"/>
        <v>27453.56</v>
      </c>
    </row>
    <row r="61" spans="1:14" s="12" customFormat="1" x14ac:dyDescent="0.25">
      <c r="A61" s="16" t="s">
        <v>46</v>
      </c>
      <c r="B61" s="17">
        <f>(((((((((((((((((((B13)+(B14))+(B18))+(B19))+(B24))+(B25))+(B28))+(B29))+(B30))+(B31))+(B36))++(B43))+(B47))+(B50))+(B51))+(B53))+(B58))+(B59))+(B60))</f>
        <v>88117.289999999979</v>
      </c>
      <c r="C61" s="17">
        <f t="shared" ref="C61:M61" si="11">(((((((((((((((((((C13)+(C14))+(C18))+(C19))+(C24))+(C25))+(C28))+(C29))+(C30))+(C31))+(C36))+(C43))+(C47))+(C50))+(C51))+(C53))+(C58))+(C59))+(C60))</f>
        <v>80484.999999999985</v>
      </c>
      <c r="D61" s="17">
        <f t="shared" si="11"/>
        <v>80484.999999999985</v>
      </c>
      <c r="E61" s="17">
        <f t="shared" si="11"/>
        <v>87348.389999999985</v>
      </c>
      <c r="F61" s="17">
        <f t="shared" si="11"/>
        <v>80484.819999999992</v>
      </c>
      <c r="G61" s="18">
        <f t="shared" si="11"/>
        <v>80489.349999999991</v>
      </c>
      <c r="H61" s="17">
        <f t="shared" si="11"/>
        <v>80489.349999999991</v>
      </c>
      <c r="I61" s="17">
        <f t="shared" si="11"/>
        <v>87352.739999999991</v>
      </c>
      <c r="J61" s="17">
        <f t="shared" si="11"/>
        <v>80459.53</v>
      </c>
      <c r="K61" s="17">
        <f t="shared" si="11"/>
        <v>80489.53</v>
      </c>
      <c r="L61" s="17">
        <f t="shared" si="11"/>
        <v>80489.53</v>
      </c>
      <c r="M61" s="17">
        <f t="shared" si="11"/>
        <v>87352.920999999988</v>
      </c>
      <c r="N61" s="19">
        <f t="shared" si="7"/>
        <v>994043.451</v>
      </c>
    </row>
    <row r="62" spans="1:14" s="15" customFormat="1" x14ac:dyDescent="0.25">
      <c r="A62" s="13" t="s">
        <v>47</v>
      </c>
      <c r="B62" s="14">
        <f t="shared" ref="B62:M62" si="12">(B11)-(B61)</f>
        <v>6312.4200000000128</v>
      </c>
      <c r="C62" s="14">
        <f t="shared" si="12"/>
        <v>13944.710000000006</v>
      </c>
      <c r="D62" s="14">
        <f t="shared" si="12"/>
        <v>13944.710000000006</v>
      </c>
      <c r="E62" s="14">
        <f t="shared" si="12"/>
        <v>7081.320000000007</v>
      </c>
      <c r="F62" s="14">
        <f t="shared" si="12"/>
        <v>13944.89</v>
      </c>
      <c r="G62" s="14">
        <f t="shared" si="12"/>
        <v>13940.36</v>
      </c>
      <c r="H62" s="14">
        <f t="shared" si="12"/>
        <v>13940.36</v>
      </c>
      <c r="I62" s="14">
        <f t="shared" si="12"/>
        <v>7076.9700000000012</v>
      </c>
      <c r="J62" s="14">
        <f t="shared" si="12"/>
        <v>13970.179999999993</v>
      </c>
      <c r="K62" s="14">
        <f t="shared" si="12"/>
        <v>13940.179999999993</v>
      </c>
      <c r="L62" s="14">
        <f t="shared" si="12"/>
        <v>13940.179999999993</v>
      </c>
      <c r="M62" s="14">
        <f t="shared" si="12"/>
        <v>3869.4290000000183</v>
      </c>
      <c r="N62" s="14">
        <f t="shared" si="7"/>
        <v>135905.70900000003</v>
      </c>
    </row>
    <row r="63" spans="1:14" x14ac:dyDescent="0.25">
      <c r="A63" s="3" t="s">
        <v>55</v>
      </c>
      <c r="B63" s="4">
        <v>450</v>
      </c>
      <c r="C63" s="4">
        <v>450</v>
      </c>
      <c r="D63" s="4">
        <v>450</v>
      </c>
      <c r="E63" s="4">
        <v>450</v>
      </c>
      <c r="F63" s="4">
        <v>450</v>
      </c>
      <c r="G63" s="4">
        <v>450</v>
      </c>
      <c r="H63" s="4">
        <v>450</v>
      </c>
      <c r="I63" s="4">
        <v>450</v>
      </c>
      <c r="J63" s="4">
        <v>450</v>
      </c>
      <c r="K63" s="4">
        <v>450</v>
      </c>
      <c r="L63" s="4">
        <v>450</v>
      </c>
      <c r="M63" s="4">
        <v>450</v>
      </c>
      <c r="N63" s="11">
        <f t="shared" si="7"/>
        <v>5400</v>
      </c>
    </row>
    <row r="64" spans="1:14" x14ac:dyDescent="0.25">
      <c r="A64" s="3" t="s">
        <v>48</v>
      </c>
      <c r="B64" s="5">
        <v>467.1</v>
      </c>
      <c r="C64" s="5">
        <v>467.1</v>
      </c>
      <c r="D64" s="5">
        <v>467.1</v>
      </c>
      <c r="E64" s="5">
        <v>467.1</v>
      </c>
      <c r="F64" s="5">
        <v>467.1</v>
      </c>
      <c r="G64" s="5">
        <v>467.1</v>
      </c>
      <c r="H64" s="5">
        <v>467.1</v>
      </c>
      <c r="I64" s="5">
        <v>467.1</v>
      </c>
      <c r="J64" s="5">
        <v>467.1</v>
      </c>
      <c r="K64" s="5">
        <v>467.1</v>
      </c>
      <c r="L64" s="5">
        <v>467.1</v>
      </c>
      <c r="M64" s="5">
        <v>467.1</v>
      </c>
      <c r="N64" s="5">
        <v>30000</v>
      </c>
    </row>
    <row r="65" spans="1:14" x14ac:dyDescent="0.25">
      <c r="A65" s="3" t="s">
        <v>49</v>
      </c>
      <c r="B65" s="6">
        <f t="shared" ref="B65:M65" si="13">SUM(B63:B64)</f>
        <v>917.1</v>
      </c>
      <c r="C65" s="6">
        <f t="shared" si="13"/>
        <v>917.1</v>
      </c>
      <c r="D65" s="6">
        <f t="shared" si="13"/>
        <v>917.1</v>
      </c>
      <c r="E65" s="6">
        <f t="shared" si="13"/>
        <v>917.1</v>
      </c>
      <c r="F65" s="6">
        <f t="shared" si="13"/>
        <v>917.1</v>
      </c>
      <c r="G65" s="6">
        <f t="shared" si="13"/>
        <v>917.1</v>
      </c>
      <c r="H65" s="6">
        <f t="shared" si="13"/>
        <v>917.1</v>
      </c>
      <c r="I65" s="6">
        <f t="shared" si="13"/>
        <v>917.1</v>
      </c>
      <c r="J65" s="6">
        <f t="shared" si="13"/>
        <v>917.1</v>
      </c>
      <c r="K65" s="6">
        <f t="shared" si="13"/>
        <v>917.1</v>
      </c>
      <c r="L65" s="6">
        <f t="shared" si="13"/>
        <v>917.1</v>
      </c>
      <c r="M65" s="6">
        <f t="shared" si="13"/>
        <v>917.1</v>
      </c>
      <c r="N65" s="5">
        <f>(((((((((((B65)+(C65))+(D65))+(E65))+(F65))+(G65))+(H65))+(I65))+(J65))+(K65))+(L65))+(M65)</f>
        <v>11005.200000000003</v>
      </c>
    </row>
    <row r="66" spans="1:14" x14ac:dyDescent="0.25">
      <c r="A66" s="3" t="s">
        <v>50</v>
      </c>
      <c r="B66" s="6">
        <f t="shared" ref="B66:M66" si="14">(0)-(B65)</f>
        <v>-917.1</v>
      </c>
      <c r="C66" s="6">
        <f t="shared" si="14"/>
        <v>-917.1</v>
      </c>
      <c r="D66" s="6">
        <f t="shared" si="14"/>
        <v>-917.1</v>
      </c>
      <c r="E66" s="6">
        <f t="shared" si="14"/>
        <v>-917.1</v>
      </c>
      <c r="F66" s="6">
        <f t="shared" si="14"/>
        <v>-917.1</v>
      </c>
      <c r="G66" s="6">
        <f t="shared" si="14"/>
        <v>-917.1</v>
      </c>
      <c r="H66" s="6">
        <f t="shared" si="14"/>
        <v>-917.1</v>
      </c>
      <c r="I66" s="6">
        <f t="shared" si="14"/>
        <v>-917.1</v>
      </c>
      <c r="J66" s="6">
        <f t="shared" si="14"/>
        <v>-917.1</v>
      </c>
      <c r="K66" s="6">
        <f t="shared" si="14"/>
        <v>-917.1</v>
      </c>
      <c r="L66" s="6">
        <f t="shared" si="14"/>
        <v>-917.1</v>
      </c>
      <c r="M66" s="6">
        <f t="shared" si="14"/>
        <v>-917.1</v>
      </c>
      <c r="N66" s="6">
        <f>(((((((((((B66)+(C66))+(D66))+(E66))+(F66))+(G66))+(H66))+(I66))+(J66))+(K66))+(L66))+(M66)</f>
        <v>-11005.200000000003</v>
      </c>
    </row>
    <row r="67" spans="1:14" x14ac:dyDescent="0.25">
      <c r="A67" s="3" t="s">
        <v>51</v>
      </c>
      <c r="B67" s="7">
        <f t="shared" ref="B67:M67" si="15">(B62)+(B66)</f>
        <v>5395.3200000000124</v>
      </c>
      <c r="C67" s="7">
        <f t="shared" si="15"/>
        <v>13027.610000000006</v>
      </c>
      <c r="D67" s="7">
        <f t="shared" si="15"/>
        <v>13027.610000000006</v>
      </c>
      <c r="E67" s="7">
        <f t="shared" si="15"/>
        <v>6164.2200000000066</v>
      </c>
      <c r="F67" s="7">
        <f t="shared" si="15"/>
        <v>13027.789999999999</v>
      </c>
      <c r="G67" s="7">
        <f t="shared" si="15"/>
        <v>13023.26</v>
      </c>
      <c r="H67" s="7">
        <f t="shared" si="15"/>
        <v>13023.26</v>
      </c>
      <c r="I67" s="7">
        <f t="shared" si="15"/>
        <v>6159.8700000000008</v>
      </c>
      <c r="J67" s="7">
        <f t="shared" si="15"/>
        <v>13053.079999999993</v>
      </c>
      <c r="K67" s="7">
        <f t="shared" si="15"/>
        <v>13023.079999999993</v>
      </c>
      <c r="L67" s="7">
        <f t="shared" si="15"/>
        <v>13023.079999999993</v>
      </c>
      <c r="M67" s="7">
        <f t="shared" si="15"/>
        <v>2952.3290000000184</v>
      </c>
      <c r="N67" s="7">
        <f>(((((((((((B67)+(C67))+(D67))+(E67))+(F67))+(G67))+(H67))+(I67))+(J67))+(K67))+(L67))+(M67)</f>
        <v>124900.50900000001</v>
      </c>
    </row>
    <row r="68" spans="1:14" x14ac:dyDescent="0.25">
      <c r="A68" s="3"/>
      <c r="B68" s="9"/>
    </row>
    <row r="69" spans="1:14" x14ac:dyDescent="0.25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</sheetData>
  <mergeCells count="4">
    <mergeCell ref="A69:N69"/>
    <mergeCell ref="A1:N1"/>
    <mergeCell ref="A2:N2"/>
    <mergeCell ref="A3:N3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Overview</vt:lpstr>
      <vt:lpstr>'Budget Overview'!Print_Area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Waters</cp:lastModifiedBy>
  <cp:lastPrinted>2025-03-17T20:27:16Z</cp:lastPrinted>
  <dcterms:created xsi:type="dcterms:W3CDTF">2021-07-26T15:51:00Z</dcterms:created>
  <dcterms:modified xsi:type="dcterms:W3CDTF">2025-07-16T21:49:45Z</dcterms:modified>
</cp:coreProperties>
</file>